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Būsto dokumentai\Svetainė\"/>
    </mc:Choice>
  </mc:AlternateContent>
  <xr:revisionPtr revIDLastSave="0" documentId="8_{449EB09F-BD92-478E-B589-BCF1C28E14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-09" sheetId="64" r:id="rId1"/>
    <sheet name="2023-07" sheetId="63" r:id="rId2"/>
    <sheet name="2023-06" sheetId="62" r:id="rId3"/>
    <sheet name="2023-03" sheetId="60" r:id="rId4"/>
    <sheet name="2023-02" sheetId="59" r:id="rId5"/>
    <sheet name="2023" sheetId="58" r:id="rId6"/>
  </sheets>
  <calcPr calcId="191029"/>
</workbook>
</file>

<file path=xl/calcChain.xml><?xml version="1.0" encoding="utf-8"?>
<calcChain xmlns="http://schemas.openxmlformats.org/spreadsheetml/2006/main">
  <c r="J64" i="64" l="1"/>
  <c r="L74" i="64"/>
  <c r="K74" i="64"/>
  <c r="J74" i="64"/>
  <c r="L101" i="64"/>
  <c r="K101" i="64"/>
  <c r="J101" i="64"/>
  <c r="J121" i="64"/>
  <c r="K121" i="64"/>
  <c r="L121" i="64"/>
  <c r="L145" i="64"/>
  <c r="K145" i="64"/>
  <c r="J145" i="64"/>
  <c r="J143" i="64"/>
  <c r="K99" i="64"/>
  <c r="L64" i="64"/>
  <c r="K64" i="64"/>
  <c r="K56" i="64"/>
  <c r="A55" i="64"/>
  <c r="L49" i="64"/>
  <c r="K49" i="64"/>
  <c r="J29" i="64"/>
  <c r="J49" i="64" s="1"/>
  <c r="K27" i="64"/>
  <c r="K70" i="64" s="1"/>
  <c r="A26" i="64"/>
  <c r="L20" i="64"/>
  <c r="K20" i="64"/>
  <c r="J20" i="64"/>
  <c r="L148" i="63"/>
  <c r="K148" i="63"/>
  <c r="J148" i="63"/>
  <c r="K145" i="63"/>
  <c r="L145" i="63"/>
  <c r="J145" i="63"/>
  <c r="J143" i="63"/>
  <c r="L121" i="63"/>
  <c r="J121" i="63"/>
  <c r="K112" i="63"/>
  <c r="K121" i="63" s="1"/>
  <c r="K111" i="63"/>
  <c r="L101" i="63"/>
  <c r="K101" i="63"/>
  <c r="J101" i="63"/>
  <c r="K99" i="63"/>
  <c r="L74" i="63"/>
  <c r="K74" i="63"/>
  <c r="J74" i="63"/>
  <c r="K70" i="63"/>
  <c r="L64" i="63"/>
  <c r="K64" i="63"/>
  <c r="J64" i="63"/>
  <c r="K56" i="63"/>
  <c r="A55" i="63"/>
  <c r="L49" i="63"/>
  <c r="K49" i="63"/>
  <c r="J49" i="63"/>
  <c r="J29" i="63"/>
  <c r="K27" i="63"/>
  <c r="A26" i="63"/>
  <c r="L20" i="63"/>
  <c r="K20" i="63"/>
  <c r="J20" i="63"/>
  <c r="L145" i="62"/>
  <c r="K145" i="62"/>
  <c r="J145" i="62"/>
  <c r="K143" i="62"/>
  <c r="J143" i="62"/>
  <c r="L121" i="62"/>
  <c r="K121" i="62"/>
  <c r="J121" i="62"/>
  <c r="K112" i="62"/>
  <c r="K111" i="62"/>
  <c r="L101" i="62"/>
  <c r="J101" i="62"/>
  <c r="K86" i="62"/>
  <c r="K101" i="62" s="1"/>
  <c r="L74" i="62"/>
  <c r="K74" i="62"/>
  <c r="J74" i="62"/>
  <c r="L64" i="62"/>
  <c r="K64" i="62"/>
  <c r="J64" i="62"/>
  <c r="K56" i="62"/>
  <c r="A55" i="62"/>
  <c r="L49" i="62"/>
  <c r="K49" i="62"/>
  <c r="J29" i="62"/>
  <c r="J49" i="62" s="1"/>
  <c r="K27" i="62"/>
  <c r="K70" i="62" s="1"/>
  <c r="A26" i="62"/>
  <c r="L20" i="62"/>
  <c r="L148" i="62" s="1"/>
  <c r="K20" i="62"/>
  <c r="J20" i="62"/>
  <c r="L145" i="60"/>
  <c r="K145" i="60"/>
  <c r="J145" i="60"/>
  <c r="K127" i="60"/>
  <c r="L121" i="60"/>
  <c r="K121" i="60"/>
  <c r="J121" i="60"/>
  <c r="K109" i="60"/>
  <c r="L101" i="60"/>
  <c r="K101" i="60"/>
  <c r="J101" i="60"/>
  <c r="K80" i="60"/>
  <c r="L74" i="60"/>
  <c r="K74" i="60"/>
  <c r="J74" i="60"/>
  <c r="L64" i="60"/>
  <c r="K64" i="60"/>
  <c r="J64" i="60"/>
  <c r="K56" i="60"/>
  <c r="A55" i="60"/>
  <c r="L49" i="60"/>
  <c r="K49" i="60"/>
  <c r="J49" i="60"/>
  <c r="J29" i="60"/>
  <c r="K27" i="60"/>
  <c r="K70" i="60" s="1"/>
  <c r="A26" i="60"/>
  <c r="L20" i="60"/>
  <c r="L148" i="60" s="1"/>
  <c r="K20" i="60"/>
  <c r="J20" i="60"/>
  <c r="L145" i="59"/>
  <c r="K145" i="59"/>
  <c r="J145" i="59"/>
  <c r="K127" i="59"/>
  <c r="L121" i="59"/>
  <c r="K121" i="59"/>
  <c r="J121" i="59"/>
  <c r="K109" i="59"/>
  <c r="L101" i="59"/>
  <c r="K101" i="59"/>
  <c r="J101" i="59"/>
  <c r="K80" i="59"/>
  <c r="L74" i="59"/>
  <c r="K74" i="59"/>
  <c r="J74" i="59"/>
  <c r="L64" i="59"/>
  <c r="K64" i="59"/>
  <c r="J64" i="59"/>
  <c r="K56" i="59"/>
  <c r="A55" i="59"/>
  <c r="L49" i="59"/>
  <c r="K49" i="59"/>
  <c r="J29" i="59"/>
  <c r="J49" i="59" s="1"/>
  <c r="K27" i="59"/>
  <c r="K70" i="59" s="1"/>
  <c r="A26" i="59"/>
  <c r="L20" i="59"/>
  <c r="L148" i="59" s="1"/>
  <c r="K20" i="59"/>
  <c r="J20" i="59"/>
  <c r="L145" i="58"/>
  <c r="K145" i="58"/>
  <c r="J145" i="58"/>
  <c r="K127" i="58"/>
  <c r="L121" i="58"/>
  <c r="K121" i="58"/>
  <c r="J121" i="58"/>
  <c r="K109" i="58"/>
  <c r="L101" i="58"/>
  <c r="K101" i="58"/>
  <c r="J101" i="58"/>
  <c r="K80" i="58"/>
  <c r="L74" i="58"/>
  <c r="K74" i="58"/>
  <c r="J74" i="58"/>
  <c r="L64" i="58"/>
  <c r="K64" i="58"/>
  <c r="J64" i="58"/>
  <c r="K56" i="58"/>
  <c r="A55" i="58"/>
  <c r="L49" i="58"/>
  <c r="K49" i="58"/>
  <c r="J29" i="58"/>
  <c r="J49" i="58" s="1"/>
  <c r="K27" i="58"/>
  <c r="K70" i="58" s="1"/>
  <c r="A26" i="58"/>
  <c r="L20" i="58"/>
  <c r="K20" i="58"/>
  <c r="J20" i="58"/>
  <c r="L148" i="64" l="1"/>
  <c r="J148" i="64"/>
  <c r="K148" i="64"/>
  <c r="J148" i="62"/>
  <c r="K148" i="62"/>
  <c r="J148" i="60"/>
  <c r="K148" i="60"/>
  <c r="K148" i="59"/>
  <c r="J148" i="59"/>
  <c r="L148" i="58"/>
  <c r="K148" i="58"/>
  <c r="J148" i="58"/>
</calcChain>
</file>

<file path=xl/sharedStrings.xml><?xml version="1.0" encoding="utf-8"?>
<sst xmlns="http://schemas.openxmlformats.org/spreadsheetml/2006/main" count="4322" uniqueCount="154">
  <si>
    <t>Eil. Nr.</t>
  </si>
  <si>
    <t>Adresas</t>
  </si>
  <si>
    <t>Nupirkti rangos darbai</t>
  </si>
  <si>
    <t>Klykolių g. 3, Akmenė</t>
  </si>
  <si>
    <t>S. Daukanto g. 2A, Akmenė</t>
  </si>
  <si>
    <t>Bausko g. 8, Venta</t>
  </si>
  <si>
    <t>Ventos g. 30, Venta</t>
  </si>
  <si>
    <t>Ventos g. 36, Venta</t>
  </si>
  <si>
    <t>Bausko g. 1, Venta</t>
  </si>
  <si>
    <t>UAB "EIRTA"</t>
  </si>
  <si>
    <t>UAB "Aukstata"</t>
  </si>
  <si>
    <t>Laižuvos g. 3, Akmenė</t>
  </si>
  <si>
    <t>Laižuvos g. 8A, Akmenė</t>
  </si>
  <si>
    <t>Laižuvos g. 10, Akmenė</t>
  </si>
  <si>
    <t>Žemaičių g. 45, Venta</t>
  </si>
  <si>
    <t>UAB "CCM Baltic"</t>
  </si>
  <si>
    <t>Viso:</t>
  </si>
  <si>
    <t>Iš viso:</t>
  </si>
  <si>
    <t>Finansavimui pritarta</t>
  </si>
  <si>
    <t>Parinktas rangovas</t>
  </si>
  <si>
    <t>Taip</t>
  </si>
  <si>
    <t>Ne</t>
  </si>
  <si>
    <t>Pratęstas projekto įgyvendinimo terminas iki</t>
  </si>
  <si>
    <t>Pasirašytas rangos darbų pridavimo aktas</t>
  </si>
  <si>
    <t>Daugiabučiai namai, kuriuos BETA  išbraukė iš projekto vykdymo</t>
  </si>
  <si>
    <t>Daugiabučiai namai, kuriuos  buvo atsisakyta renovuoti</t>
  </si>
  <si>
    <t>UAB "Tilta"</t>
  </si>
  <si>
    <t>Klykolių g. 40, Akmenė</t>
  </si>
  <si>
    <t>Žemaitės g. 4, Akmenė</t>
  </si>
  <si>
    <t>Žemaitės g. 6, Akmenė</t>
  </si>
  <si>
    <t>Gyventojų pritarimas sumažėjusiai valstybės paramai nuo 40% iki 35% (susirinkimo data)</t>
  </si>
  <si>
    <t>IP svarstymas</t>
  </si>
  <si>
    <t>Pritarta IP</t>
  </si>
  <si>
    <t>Nupirktų rangos darbų su projektu vertė, Eur</t>
  </si>
  <si>
    <t>Apmokėta už projektą, Eur</t>
  </si>
  <si>
    <t>Žalgirio g. 23, Naujoji Akmenė</t>
  </si>
  <si>
    <t>Ramučių g. 2, Naujoji Akmenė</t>
  </si>
  <si>
    <t>Ramučių g. 3, Naujoji Akmenė</t>
  </si>
  <si>
    <t>Ramučių g. 4, Naujoji Akmenė</t>
  </si>
  <si>
    <t>Taikos g. 4A, Naujoji Akmenė</t>
  </si>
  <si>
    <t>Kalno g. 1, Akmenė</t>
  </si>
  <si>
    <t>Puškino g. 38, Akmenė</t>
  </si>
  <si>
    <t>Puškino g. 40, Akmenė</t>
  </si>
  <si>
    <t>Puškino g. 42, Akmenė</t>
  </si>
  <si>
    <t>Stadiono g. 3, Akmenė</t>
  </si>
  <si>
    <t>Stadiono g. 5, Akmenė</t>
  </si>
  <si>
    <t>Stadiono g. 9, Akmenė</t>
  </si>
  <si>
    <t>Stadiono g. 11, Akmenė</t>
  </si>
  <si>
    <t>Stadiono g. 16, Akmenė</t>
  </si>
  <si>
    <t>Stadiono g. 19, Akmenė</t>
  </si>
  <si>
    <t>Žemaičių g. 31, Venta</t>
  </si>
  <si>
    <t>Informacija apie atnaujinamus daugiabučius namus pagal Lietuvos Respublikos aplinkos ministro 2016 m. rugpjūčio 26 d. įsakymu Nr. D1-568 patvirtintą kvietimą "Dėl kvietimo teikti paraiškas atnaujinti (modernizuoti) daugiabučius namus" (III kvietimas)</t>
  </si>
  <si>
    <t>UAB "Telšių meistras"</t>
  </si>
  <si>
    <t>UAB"Aukstata"</t>
  </si>
  <si>
    <t>Žalgirio g. 13, Naujoji Akmenė</t>
  </si>
  <si>
    <t>Žalgirio g. 15, Naujoji Akmenė</t>
  </si>
  <si>
    <t>Žalgirio g. 26, Naujoji Akmenė</t>
  </si>
  <si>
    <t>Žalgirio g. 27, Naujoji Akmenė</t>
  </si>
  <si>
    <t>Žalgirio g. 29, Naujoji Akmenė</t>
  </si>
  <si>
    <t>Respublikos g. 1, Naujoji Akmenė</t>
  </si>
  <si>
    <t>V. Kudirkos g. 1, Naujoji Akmenė</t>
  </si>
  <si>
    <t>V. Kudirkos g. 3, Naujoji Akmenė</t>
  </si>
  <si>
    <t>V. Kudirkos g. 5, Naujoji Akmenė</t>
  </si>
  <si>
    <t>V.Kudirkos g. 14, Naujoji Akmenė</t>
  </si>
  <si>
    <t>K. Kasakausko g. 22, Akmenė</t>
  </si>
  <si>
    <t>V. Kudirkos g. 10, Naujoji Akmenė</t>
  </si>
  <si>
    <t>V. Kudirkos g. 16 , Naujoji Akmenė</t>
  </si>
  <si>
    <t>Žalgirio g. 5, Naujoji Akmenė</t>
  </si>
  <si>
    <t>Taikos g. 22, Naujoji Akmenė</t>
  </si>
  <si>
    <t>Žalgirio g. 7, Naujoji Akmenė</t>
  </si>
  <si>
    <t>Pastabos</t>
  </si>
  <si>
    <t>Informacija apie atnaujinamus daugiabučius namus pagal Savivaldybės administracijos su Lietuvos Respublikos aplinkos ministerija ir Būsto energijos taupymo agentūra 2013-03-15 pasirašytą partnerystės sutartį Nr 1.8.2-01/SS-100/12 (I kvietimas)</t>
  </si>
  <si>
    <t>Informacija apie atnaujinamus daugiabučius namus pagal Savivaldybės administracijos su Lietuvos Respublikos aplinkos ministerija ir Būsto energijos taupymo agentūra  2013-11-06 pasirašytą sutartį Nr. SS-0773/BETA-4-2013-22/BG-2013-76  (II kvietimas)</t>
  </si>
  <si>
    <t>Respublikos g. 2, Naujoji Akmenė</t>
  </si>
  <si>
    <t>S. Daukanto 3A, Akmenė</t>
  </si>
  <si>
    <t>S. Daukanto 5, Akmenė</t>
  </si>
  <si>
    <t>Stoties g. 26, Akmenė</t>
  </si>
  <si>
    <t>Žemaičių g. 43, Venta</t>
  </si>
  <si>
    <t>Bausko g. 5, Venta</t>
  </si>
  <si>
    <t>Bausko g. 12, Venta</t>
  </si>
  <si>
    <t>K. Kasakausko g. 18, Akmenė</t>
  </si>
  <si>
    <t>S. Daukanto 8, Akmenė</t>
  </si>
  <si>
    <t>Stadiono g. 18, Akmenė</t>
  </si>
  <si>
    <t>Lazdynų Pelėdos g. 11, Naujoji Akmenė</t>
  </si>
  <si>
    <t>Vytauto g. 4, Naujoji Akmenė</t>
  </si>
  <si>
    <t>Vytauto g. 6, Naujoji Akmenė</t>
  </si>
  <si>
    <t>Žalgirio g. 3, Naujoji Akmenė</t>
  </si>
  <si>
    <t>Žalgirio g. 1, Naujoji Akmenė</t>
  </si>
  <si>
    <t>V. Kudirkos g. 6, Naujoji Akmenė</t>
  </si>
  <si>
    <t>V. Kudirkos g. 7, Naujoji Akmenė</t>
  </si>
  <si>
    <t>V. Kudirkos g. 13, Naujoji Akmenė</t>
  </si>
  <si>
    <t>V. Kudirkos g. 15, Naujoji Akmenė</t>
  </si>
  <si>
    <t>V. Kudirkos g. 24, Naujoji Akmenė</t>
  </si>
  <si>
    <t>J. Janonio g. 9, Naujoji Akmenė</t>
  </si>
  <si>
    <t>2017-2018 m.  savarankiškai pareikšti prašymai dėl daugiabučių namų atnaujinimo (modernizavimo)</t>
  </si>
  <si>
    <t>Nupirkti projektavimo darbai</t>
  </si>
  <si>
    <t>Vykdomi projektavimo ir rangos darbų konkursai</t>
  </si>
  <si>
    <t>UAB "Žilinskis ir Co"</t>
  </si>
  <si>
    <t>UAB "BODESA"</t>
  </si>
  <si>
    <t>UAB "AULAUKIS"</t>
  </si>
  <si>
    <t>Savarankiškai pareikšti prašymai dėl daugiabučių namų atnaujinimo (modernizavimo)</t>
  </si>
  <si>
    <t>Ramučių g. 7, Naujoji Akmenė</t>
  </si>
  <si>
    <t>Ramučių g. 10, Naujoji Akmenė</t>
  </si>
  <si>
    <t>Ramučių g. 11, Naujoji Akmenė</t>
  </si>
  <si>
    <t>Respublikos g. 3A, Naujoji Akmenė</t>
  </si>
  <si>
    <t>Respublikos g. 7, Naujoji Akmenė</t>
  </si>
  <si>
    <t>Respublikos g. 18, Naujoji Akmenė</t>
  </si>
  <si>
    <t>Papilės g. 10, Kruopiai</t>
  </si>
  <si>
    <t>K. Kasakausko g. 20, Akmenė</t>
  </si>
  <si>
    <t>Bausko g. 3, Venta</t>
  </si>
  <si>
    <t>Žemaičių g. 39, Venta</t>
  </si>
  <si>
    <t>Žemaičių g. 41, Venta</t>
  </si>
  <si>
    <t>UAB "AG meistrai"</t>
  </si>
  <si>
    <t>UAB "SPD Armada"</t>
  </si>
  <si>
    <t>UAB "Napsita"</t>
  </si>
  <si>
    <t>Rimgaudo Juozapaičio įmonė</t>
  </si>
  <si>
    <t>AB "Statkorpas"</t>
  </si>
  <si>
    <t>UAB "Ducona"</t>
  </si>
  <si>
    <t>Ventos g. 12, Venta</t>
  </si>
  <si>
    <t>Ventos g. 14, Venta</t>
  </si>
  <si>
    <t>Ventos g. 16, Venta</t>
  </si>
  <si>
    <t>Ventos g. 18, Venta</t>
  </si>
  <si>
    <t>Ventos g. 20, Venta</t>
  </si>
  <si>
    <t>Ventos g. 38, Venta</t>
  </si>
  <si>
    <t>Ventos g. 40, Venta</t>
  </si>
  <si>
    <t>Ventos g. 44, Venta</t>
  </si>
  <si>
    <t>Žalgirio g. 17, Naujoji Akmenė</t>
  </si>
  <si>
    <t>Darbininkų g. 4, Naujoji Akmenė</t>
  </si>
  <si>
    <t>Rengiami investicijų planai</t>
  </si>
  <si>
    <t>Respublikos 13, Naujoji Akmenė</t>
  </si>
  <si>
    <t>Respublikos 11, Naujoji Akmenė</t>
  </si>
  <si>
    <t>Respublikos 19, Naujoji Akmenė</t>
  </si>
  <si>
    <t>Respublikos 12, Naujoji Akmenė</t>
  </si>
  <si>
    <t>Žalgirio g. 25, Naujoji Akmenė</t>
  </si>
  <si>
    <t>Ventos g. 42, Venta</t>
  </si>
  <si>
    <t>Vykdomi projektavimo  konkursai</t>
  </si>
  <si>
    <t>2018-2019 m.  savarankiškai pareikšti prašymai dėl daugiabučių namų atnaujinimo (modernizavimo) 7 kvietimas</t>
  </si>
  <si>
    <t>Pasirašytas statybos darbų pridavimo  aktas</t>
  </si>
  <si>
    <t>Neįvyko konkursas</t>
  </si>
  <si>
    <t>Nupirktų rangos darbų vertė, Eur</t>
  </si>
  <si>
    <t>UAB "Eirta"</t>
  </si>
  <si>
    <t>UAB "Pakruojo arka"</t>
  </si>
  <si>
    <t>2020-2022 m.  savarankiškai pareikšti prašymai dėl daugiabučių namų atnaujinimo (modernizavimo)  8 kvietimas</t>
  </si>
  <si>
    <t xml:space="preserve">Įvykdyta rangos darbų iki 2023-01-31, Eur </t>
  </si>
  <si>
    <t>Ataskaita 2023 m. sausio 31 d.</t>
  </si>
  <si>
    <t xml:space="preserve">Įvykdyta rangos darbų iki 2023-02-28, Eur </t>
  </si>
  <si>
    <t>Ataskaita 2023 m. kovo 31 d.</t>
  </si>
  <si>
    <t xml:space="preserve">Įvykdyta rangos darbų iki 2023-03-31, Eur </t>
  </si>
  <si>
    <t>Ataskaita 2023 m. vasario 28 d.</t>
  </si>
  <si>
    <t xml:space="preserve">Įvykdyta rangos darbų iki 2023-06-30, Eur </t>
  </si>
  <si>
    <t xml:space="preserve">Įvykdyta rangos darbų iki 2023-07-31, Eur </t>
  </si>
  <si>
    <t>Paskelbtas konkursas</t>
  </si>
  <si>
    <t xml:space="preserve">Įvykdyta rangos darbų iki 2023-09-30, Eur </t>
  </si>
  <si>
    <t>Ataskaita 2023 m. rugsėjo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</si>
</sst>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0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9">
    <cellStyle name="Hyperlink 2" xfId="1" xr:uid="{00000000-0005-0000-0000-000000000000}"/>
    <cellStyle name="Normal" xfId="0" builtinId="0"/>
    <cellStyle name="Normal 10" xfId="2" xr:uid="{00000000-0005-0000-0000-000001000000}"/>
    <cellStyle name="Normal 10 2" xfId="3" xr:uid="{00000000-0005-0000-0000-000002000000}"/>
    <cellStyle name="Normal 2" xfId="4" xr:uid="{00000000-0005-0000-0000-000003000000}"/>
    <cellStyle name="Normal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2 6" xfId="9" xr:uid="{00000000-0005-0000-0000-000008000000}"/>
    <cellStyle name="Normal 2 7" xfId="10" xr:uid="{00000000-0005-0000-0000-000009000000}"/>
    <cellStyle name="Normal 2 8" xfId="11" xr:uid="{00000000-0005-0000-0000-00000A000000}"/>
    <cellStyle name="Normal 2_Copy of INSTRUKCIJA_Prasymas paramai Jessica su priedais_2012-01-31" xfId="12" xr:uid="{00000000-0005-0000-0000-00000B000000}"/>
    <cellStyle name="Normal 3" xfId="13" xr:uid="{00000000-0005-0000-0000-00000C000000}"/>
    <cellStyle name="Normal 3 10" xfId="14" xr:uid="{00000000-0005-0000-0000-00000D000000}"/>
    <cellStyle name="Normal 3 11" xfId="15" xr:uid="{00000000-0005-0000-0000-00000E000000}"/>
    <cellStyle name="Normal 3 12" xfId="16" xr:uid="{00000000-0005-0000-0000-00000F000000}"/>
    <cellStyle name="Normal 3 13" xfId="17" xr:uid="{00000000-0005-0000-0000-000010000000}"/>
    <cellStyle name="Normal 3 14" xfId="18" xr:uid="{00000000-0005-0000-0000-000011000000}"/>
    <cellStyle name="Normal 3 15" xfId="19" xr:uid="{00000000-0005-0000-0000-000012000000}"/>
    <cellStyle name="Normal 3 16" xfId="20" xr:uid="{00000000-0005-0000-0000-000013000000}"/>
    <cellStyle name="Normal 3 17" xfId="21" xr:uid="{00000000-0005-0000-0000-000014000000}"/>
    <cellStyle name="Normal 3 18" xfId="22" xr:uid="{00000000-0005-0000-0000-000015000000}"/>
    <cellStyle name="Normal 3 19" xfId="23" xr:uid="{00000000-0005-0000-0000-000016000000}"/>
    <cellStyle name="Normal 3 2" xfId="24" xr:uid="{00000000-0005-0000-0000-000017000000}"/>
    <cellStyle name="Normal 3 20" xfId="25" xr:uid="{00000000-0005-0000-0000-000018000000}"/>
    <cellStyle name="Normal 3 21" xfId="26" xr:uid="{00000000-0005-0000-0000-000019000000}"/>
    <cellStyle name="Normal 3 22" xfId="27" xr:uid="{00000000-0005-0000-0000-00001A000000}"/>
    <cellStyle name="Normal 3 23" xfId="28" xr:uid="{00000000-0005-0000-0000-00001B000000}"/>
    <cellStyle name="Normal 3 24" xfId="29" xr:uid="{00000000-0005-0000-0000-00001C000000}"/>
    <cellStyle name="Normal 3 25" xfId="30" xr:uid="{00000000-0005-0000-0000-00001D000000}"/>
    <cellStyle name="Normal 3 26" xfId="31" xr:uid="{00000000-0005-0000-0000-00001E000000}"/>
    <cellStyle name="Normal 3 27" xfId="32" xr:uid="{00000000-0005-0000-0000-00001F000000}"/>
    <cellStyle name="Normal 3 28" xfId="33" xr:uid="{00000000-0005-0000-0000-000020000000}"/>
    <cellStyle name="Normal 3 29" xfId="34" xr:uid="{00000000-0005-0000-0000-000021000000}"/>
    <cellStyle name="Normal 3 3" xfId="35" xr:uid="{00000000-0005-0000-0000-000022000000}"/>
    <cellStyle name="Normal 3 30" xfId="36" xr:uid="{00000000-0005-0000-0000-000023000000}"/>
    <cellStyle name="Normal 3 31" xfId="37" xr:uid="{00000000-0005-0000-0000-000024000000}"/>
    <cellStyle name="Normal 3 32" xfId="38" xr:uid="{00000000-0005-0000-0000-000025000000}"/>
    <cellStyle name="Normal 3 33" xfId="39" xr:uid="{00000000-0005-0000-0000-000026000000}"/>
    <cellStyle name="Normal 3 34" xfId="40" xr:uid="{00000000-0005-0000-0000-000027000000}"/>
    <cellStyle name="Normal 3 35" xfId="41" xr:uid="{00000000-0005-0000-0000-000028000000}"/>
    <cellStyle name="Normal 3 36" xfId="42" xr:uid="{00000000-0005-0000-0000-000029000000}"/>
    <cellStyle name="Normal 3 37" xfId="43" xr:uid="{00000000-0005-0000-0000-00002A000000}"/>
    <cellStyle name="Normal 3 38" xfId="44" xr:uid="{00000000-0005-0000-0000-00002B000000}"/>
    <cellStyle name="Normal 3 39" xfId="45" xr:uid="{00000000-0005-0000-0000-00002C000000}"/>
    <cellStyle name="Normal 3 4" xfId="46" xr:uid="{00000000-0005-0000-0000-00002D000000}"/>
    <cellStyle name="Normal 3 5" xfId="47" xr:uid="{00000000-0005-0000-0000-00002E000000}"/>
    <cellStyle name="Normal 3 6" xfId="48" xr:uid="{00000000-0005-0000-0000-00002F000000}"/>
    <cellStyle name="Normal 3 7" xfId="49" xr:uid="{00000000-0005-0000-0000-000030000000}"/>
    <cellStyle name="Normal 3 8" xfId="50" xr:uid="{00000000-0005-0000-0000-000031000000}"/>
    <cellStyle name="Normal 3 9" xfId="51" xr:uid="{00000000-0005-0000-0000-000032000000}"/>
    <cellStyle name="Normal 4" xfId="52" xr:uid="{00000000-0005-0000-0000-000033000000}"/>
    <cellStyle name="Normal 5" xfId="53" xr:uid="{00000000-0005-0000-0000-000034000000}"/>
    <cellStyle name="Normal 6" xfId="54" xr:uid="{00000000-0005-0000-0000-000035000000}"/>
    <cellStyle name="Normal 7" xfId="55" xr:uid="{00000000-0005-0000-0000-000036000000}"/>
    <cellStyle name="Normal 8" xfId="56" xr:uid="{00000000-0005-0000-0000-000037000000}"/>
    <cellStyle name="Normal 9" xfId="57" xr:uid="{00000000-0005-0000-0000-000038000000}"/>
    <cellStyle name="Normal 9 2" xfId="58" xr:uid="{00000000-0005-0000-0000-000039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FD29-E819-49BE-B088-AF9F4EC40C08}">
  <sheetPr>
    <tabColor rgb="FFFFC000"/>
  </sheetPr>
  <dimension ref="A1:U167"/>
  <sheetViews>
    <sheetView tabSelected="1" zoomScale="80" zoomScaleNormal="80" workbookViewId="0">
      <selection activeCell="K6" sqref="K6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12.42578125" style="6" customWidth="1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152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rugsėjo 30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2023-09-30,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rugsėjo 30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2023-09-30,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2023-09-30,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20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">
        <v>152</v>
      </c>
      <c r="L80" s="45" t="s">
        <v>34</v>
      </c>
      <c r="M80" s="45" t="s">
        <v>22</v>
      </c>
      <c r="N80" s="67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20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174533.11</v>
      </c>
      <c r="K81" s="10">
        <v>174533.11</v>
      </c>
      <c r="L81" s="10">
        <v>7078.5</v>
      </c>
      <c r="M81" s="11"/>
      <c r="N81" s="11"/>
      <c r="O81" s="3">
        <v>45132</v>
      </c>
      <c r="P81" s="3"/>
      <c r="Q81" s="7"/>
      <c r="R81" s="32"/>
      <c r="T81" s="39"/>
    </row>
    <row r="82" spans="1:20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  <c r="T82" s="39"/>
    </row>
    <row r="83" spans="1:20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  <c r="T83" s="39"/>
    </row>
    <row r="84" spans="1:20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  <c r="T84" s="39"/>
    </row>
    <row r="85" spans="1:20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  <c r="T85" s="39"/>
    </row>
    <row r="86" spans="1:20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v>18102.21</v>
      </c>
      <c r="L86" s="37">
        <v>7018</v>
      </c>
      <c r="M86" s="37"/>
      <c r="N86" s="36"/>
      <c r="O86" s="16"/>
      <c r="P86" s="3"/>
      <c r="Q86" s="7"/>
      <c r="R86" s="32"/>
      <c r="T86" s="39"/>
    </row>
    <row r="87" spans="1:20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  <c r="T87" s="39"/>
    </row>
    <row r="88" spans="1:20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  <c r="T88" s="39"/>
    </row>
    <row r="89" spans="1:20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  <c r="T89" s="39"/>
    </row>
    <row r="90" spans="1:20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  <c r="T90" s="39"/>
    </row>
    <row r="91" spans="1:20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  <c r="T91" s="39"/>
    </row>
    <row r="92" spans="1:20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37">
        <v>685022.6</v>
      </c>
      <c r="K92" s="37">
        <v>685022.6</v>
      </c>
      <c r="L92" s="37">
        <v>12850.2</v>
      </c>
      <c r="M92" s="37"/>
      <c r="N92" s="36"/>
      <c r="O92" s="16">
        <v>44403</v>
      </c>
      <c r="P92" s="3"/>
      <c r="Q92" s="7"/>
      <c r="R92" s="32"/>
      <c r="T92" s="39"/>
    </row>
    <row r="93" spans="1:20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180779.39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  <c r="T93" s="39"/>
    </row>
    <row r="94" spans="1:20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187271.12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  <c r="T94" s="39"/>
    </row>
    <row r="95" spans="1:20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  <c r="T95" s="39"/>
    </row>
    <row r="96" spans="1:20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  <c r="T96" s="39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 t="s">
        <v>20</v>
      </c>
      <c r="I97" s="14" t="s">
        <v>10</v>
      </c>
      <c r="J97" s="48">
        <v>220999.24</v>
      </c>
      <c r="K97" s="37"/>
      <c r="L97" s="37"/>
      <c r="M97" s="37"/>
      <c r="N97" s="36"/>
      <c r="O97" s="16"/>
      <c r="P97" s="3"/>
      <c r="Q97" s="7"/>
      <c r="R97" s="32"/>
      <c r="T97" s="39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166640.44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  <c r="T98" s="39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158451.68</v>
      </c>
      <c r="K99" s="37">
        <f>145500.18+12951.5</f>
        <v>158451.68</v>
      </c>
      <c r="L99" s="37">
        <v>6110.5</v>
      </c>
      <c r="M99" s="37"/>
      <c r="N99" s="36"/>
      <c r="O99" s="16"/>
      <c r="P99" s="3"/>
      <c r="Q99" s="7"/>
      <c r="R99" s="32"/>
      <c r="T99" s="39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6513550.4000000004</v>
      </c>
      <c r="K101" s="12">
        <f>SUM(K81:K100)</f>
        <v>6216527.0299999993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">
        <v>152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643017.56999999995</v>
      </c>
      <c r="L110" s="59">
        <v>15572.7</v>
      </c>
      <c r="M110" s="64"/>
      <c r="N110" s="64"/>
      <c r="O110" s="65">
        <v>44985</v>
      </c>
      <c r="P110" s="65"/>
      <c r="Q110" s="51"/>
      <c r="R110" s="62"/>
      <c r="T110" s="68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>
        <v>127084.06</v>
      </c>
      <c r="L111" s="10"/>
      <c r="M111" s="10"/>
      <c r="N111" s="4"/>
      <c r="O111" s="3"/>
      <c r="P111" s="3"/>
      <c r="Q111" s="7"/>
      <c r="R111" s="32"/>
      <c r="T111" s="68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>
        <v>102028.89</v>
      </c>
      <c r="L112" s="37"/>
      <c r="M112" s="37"/>
      <c r="N112" s="36"/>
      <c r="O112" s="16"/>
      <c r="P112" s="3"/>
      <c r="Q112" s="7"/>
      <c r="R112" s="32"/>
      <c r="T112" s="68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43016.59</v>
      </c>
      <c r="L113" s="37">
        <v>12959.1</v>
      </c>
      <c r="M113" s="37"/>
      <c r="N113" s="36"/>
      <c r="O113" s="16"/>
      <c r="P113" s="3"/>
      <c r="Q113" s="7"/>
      <c r="R113" s="32"/>
      <c r="T113" s="68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1269259</v>
      </c>
      <c r="K115" s="37">
        <v>1269259.6000000001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20</v>
      </c>
      <c r="I116" s="62" t="s">
        <v>10</v>
      </c>
      <c r="J116" s="48">
        <v>254999.03</v>
      </c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1278787.75</v>
      </c>
      <c r="L119" s="37">
        <v>9680</v>
      </c>
      <c r="M119" s="37"/>
      <c r="N119" s="36"/>
      <c r="O119" s="16">
        <v>45075</v>
      </c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1330469.75</v>
      </c>
      <c r="K120" s="37">
        <v>1330469.75</v>
      </c>
      <c r="L120" s="48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7888114.6500000004</v>
      </c>
      <c r="K121" s="12">
        <f>SUM(K110:K120)</f>
        <v>4793664.21</v>
      </c>
      <c r="L121" s="20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">
        <v>150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 t="s">
        <v>20</v>
      </c>
      <c r="G128" s="7" t="s">
        <v>20</v>
      </c>
      <c r="H128" s="14" t="s">
        <v>138</v>
      </c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 t="s">
        <v>20</v>
      </c>
      <c r="F129" s="7" t="s">
        <v>20</v>
      </c>
      <c r="G129" s="7" t="s">
        <v>20</v>
      </c>
      <c r="H129" s="7" t="s">
        <v>20</v>
      </c>
      <c r="I129" s="14" t="s">
        <v>112</v>
      </c>
      <c r="J129" s="2">
        <v>513749.06</v>
      </c>
      <c r="K129" s="10">
        <v>73811.210000000006</v>
      </c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 t="s">
        <v>20</v>
      </c>
      <c r="F130" s="7" t="s">
        <v>20</v>
      </c>
      <c r="G130" s="7" t="s">
        <v>20</v>
      </c>
      <c r="H130" s="7" t="s">
        <v>20</v>
      </c>
      <c r="I130" s="14" t="s">
        <v>112</v>
      </c>
      <c r="J130" s="48">
        <v>507749.88</v>
      </c>
      <c r="K130" s="37">
        <v>74040.17</v>
      </c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 t="s">
        <v>20</v>
      </c>
      <c r="F131" s="7" t="s">
        <v>20</v>
      </c>
      <c r="G131" s="7" t="s">
        <v>20</v>
      </c>
      <c r="H131" s="7" t="s">
        <v>20</v>
      </c>
      <c r="I131" s="14" t="s">
        <v>112</v>
      </c>
      <c r="J131" s="48">
        <v>513999.53</v>
      </c>
      <c r="K131" s="37">
        <v>28827.41</v>
      </c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 t="s">
        <v>20</v>
      </c>
      <c r="G132" s="7" t="s">
        <v>20</v>
      </c>
      <c r="H132" s="14" t="s">
        <v>138</v>
      </c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 t="s">
        <v>20</v>
      </c>
      <c r="G133" s="7" t="s">
        <v>20</v>
      </c>
      <c r="H133" s="14" t="s">
        <v>138</v>
      </c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 t="s">
        <v>20</v>
      </c>
      <c r="G134" s="7" t="s">
        <v>20</v>
      </c>
      <c r="H134" s="14" t="s">
        <v>138</v>
      </c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 t="s">
        <v>20</v>
      </c>
      <c r="G135" s="7" t="s">
        <v>20</v>
      </c>
      <c r="H135" s="14" t="s">
        <v>138</v>
      </c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 t="s">
        <v>20</v>
      </c>
      <c r="G136" s="7" t="s">
        <v>20</v>
      </c>
      <c r="H136" s="14" t="s">
        <v>138</v>
      </c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>
        <v>78999.69</v>
      </c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 t="s">
        <v>20</v>
      </c>
      <c r="G138" s="7" t="s">
        <v>20</v>
      </c>
      <c r="H138" s="14" t="s">
        <v>151</v>
      </c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7" t="s">
        <v>20</v>
      </c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 t="s">
        <v>20</v>
      </c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/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 t="s">
        <v>20</v>
      </c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/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 t="s">
        <v>20</v>
      </c>
      <c r="F143" s="7" t="s">
        <v>20</v>
      </c>
      <c r="G143" s="7" t="s">
        <v>20</v>
      </c>
      <c r="H143" s="7" t="s">
        <v>20</v>
      </c>
      <c r="I143" s="14" t="s">
        <v>10</v>
      </c>
      <c r="J143" s="2">
        <f>72164.4+1370517.39</f>
        <v>1442681.7899999998</v>
      </c>
      <c r="K143" s="2">
        <v>75939.67</v>
      </c>
      <c r="L143" s="2"/>
      <c r="M143" s="2"/>
      <c r="N143" s="7"/>
      <c r="O143" s="3"/>
      <c r="P143" s="3"/>
      <c r="Q143" s="7"/>
      <c r="R143" s="32"/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 t="s">
        <v>20</v>
      </c>
      <c r="G144" s="7" t="s">
        <v>20</v>
      </c>
      <c r="H144" s="7" t="s">
        <v>20</v>
      </c>
      <c r="I144" s="5" t="s">
        <v>10</v>
      </c>
      <c r="J144" s="2">
        <v>854986</v>
      </c>
      <c r="K144" s="2"/>
      <c r="L144" s="2"/>
      <c r="M144" s="2"/>
      <c r="N144" s="7"/>
      <c r="O144" s="3"/>
      <c r="P144" s="3"/>
      <c r="Q144" s="7"/>
      <c r="R144" s="32"/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SUM(J128:J144)</f>
        <v>4033165.9499999997</v>
      </c>
      <c r="K145" s="53">
        <f>SUM(K128:K144)</f>
        <v>331618.15000000002</v>
      </c>
      <c r="L145" s="53">
        <f>SUM(L128:L144)</f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31982336.639999997</v>
      </c>
      <c r="K148" s="42">
        <f>K20+K49+K64+K74+K101+K121+K145</f>
        <v>24373128.27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8BCE-7308-453D-880E-68D0876FDE59}">
  <sheetPr>
    <tabColor rgb="FFFFC000"/>
  </sheetPr>
  <dimension ref="A1:U167"/>
  <sheetViews>
    <sheetView topLeftCell="A126" zoomScale="80" zoomScaleNormal="80" workbookViewId="0">
      <selection activeCell="E138" sqref="E138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147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kovo 31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2023-03-31,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kovo 31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2023-03-31,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2023-03-31,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20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">
        <v>150</v>
      </c>
      <c r="L80" s="45" t="s">
        <v>34</v>
      </c>
      <c r="M80" s="45" t="s">
        <v>22</v>
      </c>
      <c r="N80" s="67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18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168732.37</v>
      </c>
      <c r="K81" s="10">
        <v>174533.11</v>
      </c>
      <c r="L81" s="10">
        <v>7078.5</v>
      </c>
      <c r="M81" s="11"/>
      <c r="N81" s="11"/>
      <c r="O81" s="3">
        <v>45132</v>
      </c>
      <c r="P81" s="3"/>
      <c r="Q81" s="7"/>
      <c r="R81" s="32"/>
    </row>
    <row r="82" spans="1:18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</row>
    <row r="83" spans="1:18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</row>
    <row r="84" spans="1:18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</row>
    <row r="85" spans="1:18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</row>
    <row r="86" spans="1:18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v>90149.11</v>
      </c>
      <c r="L86" s="37">
        <v>7018</v>
      </c>
      <c r="M86" s="37"/>
      <c r="N86" s="36"/>
      <c r="O86" s="16"/>
      <c r="P86" s="3"/>
      <c r="Q86" s="7"/>
      <c r="R86" s="32"/>
    </row>
    <row r="87" spans="1:18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</row>
    <row r="88" spans="1:18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</row>
    <row r="89" spans="1:18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</row>
    <row r="90" spans="1:18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</row>
    <row r="91" spans="1:18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</row>
    <row r="92" spans="1:18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48">
        <v>658813.84</v>
      </c>
      <c r="K92" s="37">
        <v>671954.62</v>
      </c>
      <c r="L92" s="37">
        <v>12850.2</v>
      </c>
      <c r="M92" s="37"/>
      <c r="N92" s="36"/>
      <c r="O92" s="16">
        <v>44403</v>
      </c>
      <c r="P92" s="3"/>
      <c r="Q92" s="7"/>
      <c r="R92" s="32"/>
    </row>
    <row r="93" spans="1:18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196370.22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</row>
    <row r="94" spans="1:18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197494.41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</row>
    <row r="95" spans="1:18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</row>
    <row r="96" spans="1:18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 t="s">
        <v>20</v>
      </c>
      <c r="I97" s="14" t="s">
        <v>10</v>
      </c>
      <c r="J97" s="48">
        <v>220999.24</v>
      </c>
      <c r="K97" s="37"/>
      <c r="L97" s="37"/>
      <c r="M97" s="37"/>
      <c r="N97" s="36"/>
      <c r="O97" s="16"/>
      <c r="P97" s="3"/>
      <c r="Q97" s="7"/>
      <c r="R97" s="32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161825.87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142855.57999999999</v>
      </c>
      <c r="K99" s="37">
        <f>145500.18+12951.5</f>
        <v>158451.68</v>
      </c>
      <c r="L99" s="37">
        <v>6110.5</v>
      </c>
      <c r="M99" s="37"/>
      <c r="N99" s="36"/>
      <c r="O99" s="16"/>
      <c r="P99" s="3"/>
      <c r="Q99" s="7"/>
      <c r="R99" s="32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6486944.3500000006</v>
      </c>
      <c r="K101" s="12">
        <f>SUM(K81:K100)</f>
        <v>6275505.9499999993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">
        <v>150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624330.36</v>
      </c>
      <c r="L110" s="59">
        <v>15572.7</v>
      </c>
      <c r="M110" s="64"/>
      <c r="N110" s="64"/>
      <c r="O110" s="65">
        <v>44985</v>
      </c>
      <c r="P110" s="65"/>
      <c r="Q110" s="51"/>
      <c r="R110" s="62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>
        <f>52102+701359.44</f>
        <v>753461.44</v>
      </c>
      <c r="L111" s="10"/>
      <c r="M111" s="10"/>
      <c r="N111" s="4"/>
      <c r="O111" s="3"/>
      <c r="P111" s="3"/>
      <c r="Q111" s="7"/>
      <c r="R111" s="32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>
        <f>528919+43669.51</f>
        <v>572588.51</v>
      </c>
      <c r="L112" s="37"/>
      <c r="M112" s="37"/>
      <c r="N112" s="36"/>
      <c r="O112" s="16"/>
      <c r="P112" s="3"/>
      <c r="Q112" s="7"/>
      <c r="R112" s="32"/>
      <c r="T112" s="6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398915.04</v>
      </c>
      <c r="L113" s="37">
        <v>12959.1</v>
      </c>
      <c r="M113" s="37"/>
      <c r="N113" s="36"/>
      <c r="O113" s="16"/>
      <c r="P113" s="3"/>
      <c r="Q113" s="7"/>
      <c r="R113" s="32"/>
      <c r="T113" s="6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1269259</v>
      </c>
      <c r="K115" s="37">
        <v>1269259.6000000001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20</v>
      </c>
      <c r="I116" s="62" t="s">
        <v>10</v>
      </c>
      <c r="J116" s="48">
        <v>254999.03</v>
      </c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1278787.75</v>
      </c>
      <c r="L119" s="37">
        <v>9680</v>
      </c>
      <c r="M119" s="37"/>
      <c r="N119" s="36"/>
      <c r="O119" s="16">
        <v>45075</v>
      </c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1330469.75</v>
      </c>
      <c r="K120" s="37">
        <v>1330469.75</v>
      </c>
      <c r="L120" s="48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7888114.6500000004</v>
      </c>
      <c r="K121" s="12">
        <f>SUM(K110:K120)</f>
        <v>6227812.4499999993</v>
      </c>
      <c r="L121" s="20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">
        <v>150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 t="s">
        <v>20</v>
      </c>
      <c r="G128" s="7" t="s">
        <v>20</v>
      </c>
      <c r="H128" s="14" t="s">
        <v>138</v>
      </c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 t="s">
        <v>20</v>
      </c>
      <c r="F129" s="7" t="s">
        <v>20</v>
      </c>
      <c r="G129" s="7" t="s">
        <v>20</v>
      </c>
      <c r="H129" s="7" t="s">
        <v>20</v>
      </c>
      <c r="I129" s="14" t="s">
        <v>112</v>
      </c>
      <c r="J129" s="2">
        <v>513749.06</v>
      </c>
      <c r="K129" s="10"/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 t="s">
        <v>20</v>
      </c>
      <c r="F130" s="7" t="s">
        <v>20</v>
      </c>
      <c r="G130" s="7" t="s">
        <v>20</v>
      </c>
      <c r="H130" s="7" t="s">
        <v>20</v>
      </c>
      <c r="I130" s="14" t="s">
        <v>112</v>
      </c>
      <c r="J130" s="48">
        <v>507749.88</v>
      </c>
      <c r="K130" s="37"/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 t="s">
        <v>20</v>
      </c>
      <c r="F131" s="7" t="s">
        <v>20</v>
      </c>
      <c r="G131" s="7" t="s">
        <v>20</v>
      </c>
      <c r="H131" s="7" t="s">
        <v>20</v>
      </c>
      <c r="I131" s="14" t="s">
        <v>112</v>
      </c>
      <c r="J131" s="48">
        <v>513999.53</v>
      </c>
      <c r="K131" s="37"/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 t="s">
        <v>20</v>
      </c>
      <c r="G132" s="7" t="s">
        <v>20</v>
      </c>
      <c r="H132" s="14" t="s">
        <v>138</v>
      </c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 t="s">
        <v>20</v>
      </c>
      <c r="G133" s="7" t="s">
        <v>20</v>
      </c>
      <c r="H133" s="14" t="s">
        <v>138</v>
      </c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 t="s">
        <v>20</v>
      </c>
      <c r="G134" s="7" t="s">
        <v>20</v>
      </c>
      <c r="H134" s="14" t="s">
        <v>138</v>
      </c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 t="s">
        <v>20</v>
      </c>
      <c r="G135" s="7" t="s">
        <v>20</v>
      </c>
      <c r="H135" s="14" t="s">
        <v>138</v>
      </c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 t="s">
        <v>20</v>
      </c>
      <c r="G136" s="7" t="s">
        <v>20</v>
      </c>
      <c r="H136" s="14" t="s">
        <v>138</v>
      </c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/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 t="s">
        <v>20</v>
      </c>
      <c r="G138" s="7" t="s">
        <v>20</v>
      </c>
      <c r="H138" s="14" t="s">
        <v>151</v>
      </c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7" t="s">
        <v>20</v>
      </c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 t="s">
        <v>20</v>
      </c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/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 t="s">
        <v>20</v>
      </c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/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 t="s">
        <v>20</v>
      </c>
      <c r="F143" s="7" t="s">
        <v>20</v>
      </c>
      <c r="G143" s="7" t="s">
        <v>20</v>
      </c>
      <c r="H143" s="7" t="s">
        <v>20</v>
      </c>
      <c r="I143" s="14" t="s">
        <v>10</v>
      </c>
      <c r="J143" s="2">
        <f>72164.4+1370517.39</f>
        <v>1442681.7899999998</v>
      </c>
      <c r="K143" s="2">
        <v>673971.69</v>
      </c>
      <c r="L143" s="2"/>
      <c r="M143" s="2"/>
      <c r="N143" s="7"/>
      <c r="O143" s="3"/>
      <c r="P143" s="3"/>
      <c r="Q143" s="7"/>
      <c r="R143" s="32"/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 t="s">
        <v>20</v>
      </c>
      <c r="G144" s="7" t="s">
        <v>20</v>
      </c>
      <c r="H144" s="7" t="s">
        <v>20</v>
      </c>
      <c r="I144" s="5" t="s">
        <v>10</v>
      </c>
      <c r="J144" s="2">
        <v>854986</v>
      </c>
      <c r="K144" s="2"/>
      <c r="L144" s="2"/>
      <c r="M144" s="2"/>
      <c r="N144" s="7"/>
      <c r="O144" s="3"/>
      <c r="P144" s="3"/>
      <c r="Q144" s="7"/>
      <c r="R144" s="32"/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SUM(J128:J144)</f>
        <v>4033165.9499999997</v>
      </c>
      <c r="K145" s="53">
        <f t="shared" ref="K145:L145" si="0">SUM(K128:K144)</f>
        <v>673971.69</v>
      </c>
      <c r="L145" s="53">
        <f t="shared" si="0"/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31955730.59</v>
      </c>
      <c r="K148" s="42">
        <f>K20+K49+K64+K74+K101+K121+K145</f>
        <v>26208608.969999999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F720-4564-4E93-8833-F83E58D88866}">
  <sheetPr>
    <tabColor rgb="FFFFC000"/>
    <pageSetUpPr fitToPage="1"/>
  </sheetPr>
  <dimension ref="A1:U167"/>
  <sheetViews>
    <sheetView view="pageBreakPreview" topLeftCell="A78" zoomScale="110" zoomScaleNormal="110" zoomScaleSheetLayoutView="110" workbookViewId="0">
      <pane xSplit="2" topLeftCell="E1" activePane="topRight" state="frozen"/>
      <selection activeCell="B1" sqref="B1"/>
      <selection pane="topRight" activeCell="O81" sqref="O81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147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kovo 31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2023-03-31,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kovo 31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2023-03-31,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2023-03-31,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12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">
        <v>149</v>
      </c>
      <c r="L80" s="45" t="s">
        <v>34</v>
      </c>
      <c r="M80" s="45" t="s">
        <v>22</v>
      </c>
      <c r="N80" s="67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18" s="46" customFormat="1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168732.37</v>
      </c>
      <c r="K81" s="10">
        <v>157213.70000000001</v>
      </c>
      <c r="L81" s="10">
        <v>7078.5</v>
      </c>
      <c r="M81" s="11"/>
      <c r="N81" s="11"/>
      <c r="O81" s="3">
        <v>45132</v>
      </c>
      <c r="P81" s="3"/>
      <c r="Q81" s="7"/>
      <c r="R81" s="32"/>
    </row>
    <row r="82" spans="1:18" s="46" customFormat="1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</row>
    <row r="83" spans="1:18" s="46" customFormat="1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</row>
    <row r="84" spans="1:18" s="46" customFormat="1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</row>
    <row r="85" spans="1:18" s="46" customFormat="1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</row>
    <row r="86" spans="1:18" s="46" customFormat="1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f>47986.66</f>
        <v>47986.66</v>
      </c>
      <c r="L86" s="37">
        <v>7018</v>
      </c>
      <c r="M86" s="37"/>
      <c r="N86" s="36"/>
      <c r="O86" s="16"/>
      <c r="P86" s="3"/>
      <c r="Q86" s="7"/>
      <c r="R86" s="32"/>
    </row>
    <row r="87" spans="1:18" s="46" customFormat="1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</row>
    <row r="88" spans="1:18" s="46" customFormat="1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</row>
    <row r="89" spans="1:18" s="46" customFormat="1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</row>
    <row r="90" spans="1:18" s="46" customFormat="1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</row>
    <row r="91" spans="1:18" s="46" customFormat="1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</row>
    <row r="92" spans="1:18" s="46" customFormat="1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48">
        <v>658813.84</v>
      </c>
      <c r="K92" s="37">
        <v>671954.62</v>
      </c>
      <c r="L92" s="37">
        <v>12850.2</v>
      </c>
      <c r="M92" s="37"/>
      <c r="N92" s="36"/>
      <c r="O92" s="16">
        <v>44403</v>
      </c>
      <c r="P92" s="3"/>
      <c r="Q92" s="7"/>
      <c r="R92" s="32"/>
    </row>
    <row r="93" spans="1:18" s="46" customFormat="1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196370.22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</row>
    <row r="94" spans="1:18" s="46" customFormat="1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197494.41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</row>
    <row r="95" spans="1:18" s="46" customFormat="1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</row>
    <row r="96" spans="1:18" s="46" customFormat="1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 t="s">
        <v>20</v>
      </c>
      <c r="I97" s="14" t="s">
        <v>10</v>
      </c>
      <c r="J97" s="48">
        <v>220999.24</v>
      </c>
      <c r="K97" s="37"/>
      <c r="L97" s="37"/>
      <c r="M97" s="37"/>
      <c r="N97" s="36"/>
      <c r="O97" s="16"/>
      <c r="P97" s="3"/>
      <c r="Q97" s="7"/>
      <c r="R97" s="32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161825.87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142855.57999999999</v>
      </c>
      <c r="K99" s="37">
        <v>115268.79</v>
      </c>
      <c r="L99" s="37">
        <v>6110.5</v>
      </c>
      <c r="M99" s="37"/>
      <c r="N99" s="36"/>
      <c r="O99" s="16"/>
      <c r="P99" s="3"/>
      <c r="Q99" s="7"/>
      <c r="R99" s="32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6486944.3500000006</v>
      </c>
      <c r="K101" s="12">
        <f>SUM(K81:K100)</f>
        <v>6172841.1999999993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">
        <v>149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624330.36</v>
      </c>
      <c r="L110" s="59">
        <v>15572.7</v>
      </c>
      <c r="M110" s="64"/>
      <c r="N110" s="64"/>
      <c r="O110" s="65">
        <v>44985</v>
      </c>
      <c r="P110" s="65"/>
      <c r="Q110" s="51"/>
      <c r="R110" s="62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>
        <f>52102+576086.32</f>
        <v>628188.31999999995</v>
      </c>
      <c r="L111" s="10"/>
      <c r="M111" s="10"/>
      <c r="N111" s="4"/>
      <c r="O111" s="3"/>
      <c r="P111" s="3"/>
      <c r="Q111" s="7"/>
      <c r="R111" s="32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>
        <f>435848.34+43669.51</f>
        <v>479517.85000000003</v>
      </c>
      <c r="L112" s="37"/>
      <c r="M112" s="37"/>
      <c r="N112" s="36"/>
      <c r="O112" s="16"/>
      <c r="P112" s="3"/>
      <c r="Q112" s="7"/>
      <c r="R112" s="32"/>
      <c r="T112" s="6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398915.04</v>
      </c>
      <c r="L113" s="37">
        <v>12959.1</v>
      </c>
      <c r="M113" s="37"/>
      <c r="N113" s="36"/>
      <c r="O113" s="16"/>
      <c r="P113" s="3"/>
      <c r="Q113" s="7"/>
      <c r="R113" s="32"/>
      <c r="T113" s="6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1189759.6499999999</v>
      </c>
      <c r="K115" s="37">
        <v>1269259.6000000001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8"/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1278787.75</v>
      </c>
      <c r="L119" s="37">
        <v>9680</v>
      </c>
      <c r="M119" s="37"/>
      <c r="N119" s="36"/>
      <c r="O119" s="16">
        <v>45075</v>
      </c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1274735</v>
      </c>
      <c r="K120" s="37">
        <v>1330469.75</v>
      </c>
      <c r="L120" s="2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7497881.5199999996</v>
      </c>
      <c r="K121" s="12">
        <f>SUM(K110:K120)</f>
        <v>6009468.6699999999</v>
      </c>
      <c r="L121" s="53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">
        <v>149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 t="s">
        <v>20</v>
      </c>
      <c r="G128" s="7" t="s">
        <v>20</v>
      </c>
      <c r="H128" s="14" t="s">
        <v>138</v>
      </c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 t="s">
        <v>20</v>
      </c>
      <c r="F129" s="7" t="s">
        <v>20</v>
      </c>
      <c r="G129" s="7" t="s">
        <v>20</v>
      </c>
      <c r="H129" s="7" t="s">
        <v>20</v>
      </c>
      <c r="I129" s="14" t="s">
        <v>112</v>
      </c>
      <c r="J129" s="2">
        <v>513749.06</v>
      </c>
      <c r="K129" s="10"/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 t="s">
        <v>20</v>
      </c>
      <c r="F130" s="7" t="s">
        <v>20</v>
      </c>
      <c r="G130" s="7" t="s">
        <v>20</v>
      </c>
      <c r="H130" s="7" t="s">
        <v>20</v>
      </c>
      <c r="I130" s="14" t="s">
        <v>112</v>
      </c>
      <c r="J130" s="48">
        <v>507749.88</v>
      </c>
      <c r="K130" s="37"/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 t="s">
        <v>20</v>
      </c>
      <c r="F131" s="7" t="s">
        <v>20</v>
      </c>
      <c r="G131" s="7" t="s">
        <v>20</v>
      </c>
      <c r="H131" s="7" t="s">
        <v>20</v>
      </c>
      <c r="I131" s="14" t="s">
        <v>112</v>
      </c>
      <c r="J131" s="48">
        <v>513999.53</v>
      </c>
      <c r="K131" s="37"/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 t="s">
        <v>20</v>
      </c>
      <c r="G132" s="7" t="s">
        <v>20</v>
      </c>
      <c r="H132" s="14" t="s">
        <v>138</v>
      </c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 t="s">
        <v>20</v>
      </c>
      <c r="G133" s="7" t="s">
        <v>20</v>
      </c>
      <c r="H133" s="14" t="s">
        <v>138</v>
      </c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 t="s">
        <v>20</v>
      </c>
      <c r="G134" s="7" t="s">
        <v>20</v>
      </c>
      <c r="H134" s="14" t="s">
        <v>138</v>
      </c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 t="s">
        <v>20</v>
      </c>
      <c r="G135" s="7" t="s">
        <v>20</v>
      </c>
      <c r="H135" s="14" t="s">
        <v>138</v>
      </c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 t="s">
        <v>20</v>
      </c>
      <c r="G136" s="7" t="s">
        <v>20</v>
      </c>
      <c r="H136" s="14" t="s">
        <v>138</v>
      </c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/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 t="s">
        <v>20</v>
      </c>
      <c r="G138" s="7" t="s">
        <v>20</v>
      </c>
      <c r="H138" s="14" t="s">
        <v>138</v>
      </c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7" t="s">
        <v>20</v>
      </c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 t="s">
        <v>20</v>
      </c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 t="s">
        <v>128</v>
      </c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 t="s">
        <v>20</v>
      </c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 t="s">
        <v>128</v>
      </c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/>
      <c r="F143" s="7" t="s">
        <v>20</v>
      </c>
      <c r="G143" s="7" t="s">
        <v>20</v>
      </c>
      <c r="H143" s="7" t="s">
        <v>20</v>
      </c>
      <c r="I143" s="14" t="s">
        <v>10</v>
      </c>
      <c r="J143" s="2">
        <f>72164.4+1370517.39</f>
        <v>1442681.7899999998</v>
      </c>
      <c r="K143" s="2">
        <f>516024.28+3310.8</f>
        <v>519335.08</v>
      </c>
      <c r="L143" s="2"/>
      <c r="M143" s="2"/>
      <c r="N143" s="7"/>
      <c r="O143" s="3"/>
      <c r="P143" s="3"/>
      <c r="Q143" s="7"/>
      <c r="R143" s="32" t="s">
        <v>128</v>
      </c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 t="s">
        <v>20</v>
      </c>
      <c r="G144" s="7" t="s">
        <v>20</v>
      </c>
      <c r="H144" s="7" t="s">
        <v>20</v>
      </c>
      <c r="I144" s="5" t="s">
        <v>10</v>
      </c>
      <c r="J144" s="2">
        <v>854986</v>
      </c>
      <c r="K144" s="2"/>
      <c r="L144" s="2"/>
      <c r="M144" s="2"/>
      <c r="N144" s="7"/>
      <c r="O144" s="3"/>
      <c r="P144" s="3"/>
      <c r="Q144" s="7"/>
      <c r="R144" s="32" t="s">
        <v>128</v>
      </c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SUM(J128:J139)</f>
        <v>1735498.16</v>
      </c>
      <c r="K145" s="60">
        <f>SUM(K128:K139)</f>
        <v>0</v>
      </c>
      <c r="L145" s="53">
        <f>SUM(L128:L139)</f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29267829.669999998</v>
      </c>
      <c r="K148" s="42">
        <f>K20+K49+K64+K74+K101+K121+K145</f>
        <v>25213628.75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1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8359-148E-4819-8DA2-10AE9A307E49}">
  <sheetPr>
    <tabColor rgb="FFFFC000"/>
    <pageSetUpPr fitToPage="1"/>
  </sheetPr>
  <dimension ref="A1:U167"/>
  <sheetViews>
    <sheetView view="pageBreakPreview" topLeftCell="A103" zoomScale="110" zoomScaleNormal="110" zoomScaleSheetLayoutView="110" workbookViewId="0">
      <pane xSplit="2" topLeftCell="C1" activePane="topRight" state="frozen"/>
      <selection activeCell="B1" sqref="B1"/>
      <selection pane="topRight" activeCell="L112" sqref="L112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147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kovo 31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2023-03-31,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kovo 31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2023-03-31,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2023-03-31,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12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tr">
        <f>K5</f>
        <v xml:space="preserve">Įvykdyta rangos darbų iki 2023-03-31, Eur </v>
      </c>
      <c r="L80" s="45" t="s">
        <v>34</v>
      </c>
      <c r="M80" s="45" t="s">
        <v>22</v>
      </c>
      <c r="N80" s="45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18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168732.37</v>
      </c>
      <c r="K81" s="10">
        <v>157213.70000000001</v>
      </c>
      <c r="L81" s="10">
        <v>7078.5</v>
      </c>
      <c r="M81" s="11"/>
      <c r="N81" s="11"/>
      <c r="O81" s="3"/>
      <c r="P81" s="3"/>
      <c r="Q81" s="7"/>
      <c r="R81" s="32"/>
    </row>
    <row r="82" spans="1:18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</row>
    <row r="83" spans="1:18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</row>
    <row r="84" spans="1:18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</row>
    <row r="85" spans="1:18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</row>
    <row r="86" spans="1:18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v>31576.77</v>
      </c>
      <c r="L86" s="37">
        <v>7018</v>
      </c>
      <c r="M86" s="37"/>
      <c r="N86" s="36"/>
      <c r="O86" s="16"/>
      <c r="P86" s="3"/>
      <c r="Q86" s="7"/>
      <c r="R86" s="32"/>
    </row>
    <row r="87" spans="1:18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</row>
    <row r="88" spans="1:18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</row>
    <row r="89" spans="1:18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</row>
    <row r="90" spans="1:18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</row>
    <row r="91" spans="1:18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</row>
    <row r="92" spans="1:18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48">
        <v>658813.84</v>
      </c>
      <c r="K92" s="37">
        <v>671954.62</v>
      </c>
      <c r="L92" s="37">
        <v>12850.2</v>
      </c>
      <c r="M92" s="37"/>
      <c r="N92" s="36"/>
      <c r="O92" s="16">
        <v>44403</v>
      </c>
      <c r="P92" s="3"/>
      <c r="Q92" s="7"/>
      <c r="R92" s="32"/>
    </row>
    <row r="93" spans="1:18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196370.22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</row>
    <row r="94" spans="1:18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197494.41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</row>
    <row r="95" spans="1:18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</row>
    <row r="96" spans="1:18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/>
      <c r="I97" s="14"/>
      <c r="J97" s="48"/>
      <c r="K97" s="37"/>
      <c r="L97" s="37"/>
      <c r="M97" s="37"/>
      <c r="N97" s="36"/>
      <c r="O97" s="16"/>
      <c r="P97" s="3"/>
      <c r="Q97" s="7"/>
      <c r="R97" s="32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161825.87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142855.57999999999</v>
      </c>
      <c r="K99" s="37">
        <v>115268.79</v>
      </c>
      <c r="L99" s="37">
        <v>6110.5</v>
      </c>
      <c r="M99" s="37"/>
      <c r="N99" s="36"/>
      <c r="O99" s="16"/>
      <c r="P99" s="3"/>
      <c r="Q99" s="7"/>
      <c r="R99" s="32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6265945.1100000003</v>
      </c>
      <c r="K101" s="12">
        <f>SUM(K81:K100)</f>
        <v>6156431.3099999996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tr">
        <f>K5</f>
        <v xml:space="preserve">Įvykdyta rangos darbų iki 2023-03-31, Eur 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624330.36</v>
      </c>
      <c r="L110" s="59">
        <v>15572.7</v>
      </c>
      <c r="M110" s="64"/>
      <c r="N110" s="64"/>
      <c r="O110" s="65">
        <v>44985</v>
      </c>
      <c r="P110" s="65"/>
      <c r="Q110" s="51"/>
      <c r="R110" s="62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>
        <v>126399.21</v>
      </c>
      <c r="L111" s="10"/>
      <c r="M111" s="10"/>
      <c r="N111" s="4"/>
      <c r="O111" s="3"/>
      <c r="P111" s="3"/>
      <c r="Q111" s="7"/>
      <c r="R111" s="32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/>
      <c r="L112" s="37"/>
      <c r="M112" s="37"/>
      <c r="N112" s="36"/>
      <c r="O112" s="16"/>
      <c r="P112" s="3"/>
      <c r="Q112" s="7"/>
      <c r="R112" s="32"/>
      <c r="T112" s="6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398915.04</v>
      </c>
      <c r="L113" s="37">
        <v>12959.1</v>
      </c>
      <c r="M113" s="37"/>
      <c r="N113" s="36"/>
      <c r="O113" s="16"/>
      <c r="P113" s="3"/>
      <c r="Q113" s="7"/>
      <c r="R113" s="32"/>
      <c r="T113" s="6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1189759.6499999999</v>
      </c>
      <c r="K115" s="37">
        <v>1122569.77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8"/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1178680.8500000001</v>
      </c>
      <c r="L119" s="37">
        <v>9680</v>
      </c>
      <c r="M119" s="37"/>
      <c r="N119" s="36"/>
      <c r="O119" s="16"/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1274735</v>
      </c>
      <c r="K120" s="37">
        <v>1105785.56</v>
      </c>
      <c r="L120" s="2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7497881.5199999996</v>
      </c>
      <c r="K121" s="12">
        <f>SUM(K110:K120)</f>
        <v>4556680.79</v>
      </c>
      <c r="L121" s="53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tr">
        <f>K5</f>
        <v xml:space="preserve">Įvykdyta rangos darbų iki 2023-03-31, Eur 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8"/>
      <c r="K130" s="37"/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8"/>
      <c r="K131" s="37"/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/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54"/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 t="s">
        <v>128</v>
      </c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 t="s">
        <v>128</v>
      </c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2" t="s">
        <v>128</v>
      </c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2" t="s">
        <v>128</v>
      </c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SUM(J128:J139)</f>
        <v>199999.69</v>
      </c>
      <c r="K145" s="60">
        <f>SUM(K128:K139)</f>
        <v>0</v>
      </c>
      <c r="L145" s="53">
        <f>SUM(L128:L139)</f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27511331.960000001</v>
      </c>
      <c r="K148" s="42">
        <f>K20+K49+K64+K74+K101+K121+K145</f>
        <v>23744430.98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1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7880-88BA-4925-B0AB-43C5E87FCF47}">
  <sheetPr>
    <tabColor rgb="FFFFC000"/>
    <pageSetUpPr fitToPage="1"/>
  </sheetPr>
  <dimension ref="A1:U167"/>
  <sheetViews>
    <sheetView view="pageBreakPreview" topLeftCell="A47" zoomScale="110" zoomScaleNormal="110" zoomScaleSheetLayoutView="110" workbookViewId="0">
      <pane xSplit="2" topLeftCell="C1" activePane="topRight" state="frozen"/>
      <selection activeCell="B1" sqref="B1"/>
      <selection pane="topRight" activeCell="F13" sqref="F13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145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vasario 28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2023-02-28,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vasario 28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2023-02-28,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2023-02-28,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12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tr">
        <f>K5</f>
        <v xml:space="preserve">Įvykdyta rangos darbų iki 2023-02-28, Eur </v>
      </c>
      <c r="L80" s="45" t="s">
        <v>34</v>
      </c>
      <c r="M80" s="45" t="s">
        <v>22</v>
      </c>
      <c r="N80" s="45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18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168732.37</v>
      </c>
      <c r="K81" s="10">
        <v>157213.70000000001</v>
      </c>
      <c r="L81" s="10">
        <v>7078.5</v>
      </c>
      <c r="M81" s="11"/>
      <c r="N81" s="11"/>
      <c r="O81" s="3"/>
      <c r="P81" s="3"/>
      <c r="Q81" s="7"/>
      <c r="R81" s="32"/>
    </row>
    <row r="82" spans="1:18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</row>
    <row r="83" spans="1:18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</row>
    <row r="84" spans="1:18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</row>
    <row r="85" spans="1:18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</row>
    <row r="86" spans="1:18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/>
      <c r="L86" s="37">
        <v>7018</v>
      </c>
      <c r="M86" s="37"/>
      <c r="N86" s="36"/>
      <c r="O86" s="16"/>
      <c r="P86" s="3"/>
      <c r="Q86" s="7"/>
      <c r="R86" s="32"/>
    </row>
    <row r="87" spans="1:18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</row>
    <row r="88" spans="1:18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</row>
    <row r="89" spans="1:18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</row>
    <row r="90" spans="1:18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</row>
    <row r="91" spans="1:18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</row>
    <row r="92" spans="1:18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48">
        <v>658813.84</v>
      </c>
      <c r="K92" s="37">
        <v>671954.62</v>
      </c>
      <c r="L92" s="37">
        <v>12850.2</v>
      </c>
      <c r="M92" s="37"/>
      <c r="N92" s="36"/>
      <c r="O92" s="16">
        <v>44403</v>
      </c>
      <c r="P92" s="3"/>
      <c r="Q92" s="7"/>
      <c r="R92" s="32"/>
    </row>
    <row r="93" spans="1:18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196370.22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</row>
    <row r="94" spans="1:18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197494.41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</row>
    <row r="95" spans="1:18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</row>
    <row r="96" spans="1:18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/>
      <c r="I97" s="14"/>
      <c r="J97" s="48"/>
      <c r="K97" s="37"/>
      <c r="L97" s="37"/>
      <c r="M97" s="37"/>
      <c r="N97" s="36"/>
      <c r="O97" s="16"/>
      <c r="P97" s="3"/>
      <c r="Q97" s="7"/>
      <c r="R97" s="32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161825.87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142855.57999999999</v>
      </c>
      <c r="K99" s="37">
        <v>115268.79</v>
      </c>
      <c r="L99" s="37">
        <v>6110.5</v>
      </c>
      <c r="M99" s="37"/>
      <c r="N99" s="36"/>
      <c r="O99" s="16"/>
      <c r="P99" s="3"/>
      <c r="Q99" s="7"/>
      <c r="R99" s="32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6265945.1100000003</v>
      </c>
      <c r="K101" s="12">
        <f>SUM(K81:K100)</f>
        <v>6124854.5399999991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tr">
        <f>K5</f>
        <v xml:space="preserve">Įvykdyta rangos darbų iki 2023-02-28, Eur 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624330.36</v>
      </c>
      <c r="L110" s="59">
        <v>15572.7</v>
      </c>
      <c r="M110" s="64"/>
      <c r="N110" s="64"/>
      <c r="O110" s="65">
        <v>44985</v>
      </c>
      <c r="P110" s="65"/>
      <c r="Q110" s="51"/>
      <c r="R110" s="62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/>
      <c r="L111" s="10"/>
      <c r="M111" s="10"/>
      <c r="N111" s="4"/>
      <c r="O111" s="3"/>
      <c r="P111" s="3"/>
      <c r="Q111" s="7"/>
      <c r="R111" s="32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/>
      <c r="L112" s="37"/>
      <c r="M112" s="37"/>
      <c r="N112" s="36"/>
      <c r="O112" s="16"/>
      <c r="P112" s="3"/>
      <c r="Q112" s="7"/>
      <c r="R112" s="32"/>
      <c r="T112" s="6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309031.58</v>
      </c>
      <c r="L113" s="37">
        <v>12959.1</v>
      </c>
      <c r="M113" s="37"/>
      <c r="N113" s="36"/>
      <c r="O113" s="16"/>
      <c r="P113" s="3"/>
      <c r="Q113" s="7"/>
      <c r="R113" s="32"/>
      <c r="T113" s="6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1189759.6499999999</v>
      </c>
      <c r="K115" s="37">
        <v>1122569.77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8"/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1254244.75</v>
      </c>
      <c r="K119" s="37">
        <v>1178680.8500000001</v>
      </c>
      <c r="L119" s="37">
        <v>9680</v>
      </c>
      <c r="M119" s="37"/>
      <c r="N119" s="36"/>
      <c r="O119" s="16"/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1274735</v>
      </c>
      <c r="K120" s="37">
        <v>1057902.8899999999</v>
      </c>
      <c r="L120" s="2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7473338.5199999996</v>
      </c>
      <c r="K121" s="12">
        <f>SUM(K110:K120)</f>
        <v>4292515.45</v>
      </c>
      <c r="L121" s="53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tr">
        <f>K5</f>
        <v xml:space="preserve">Įvykdyta rangos darbų iki 2023-02-28, Eur 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8"/>
      <c r="K130" s="37"/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8"/>
      <c r="K131" s="37"/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/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54"/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 t="s">
        <v>128</v>
      </c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 t="s">
        <v>128</v>
      </c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2" t="s">
        <v>128</v>
      </c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2" t="s">
        <v>128</v>
      </c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SUM(J128:J139)</f>
        <v>199999.69</v>
      </c>
      <c r="K145" s="60">
        <f>SUM(K128:K139)</f>
        <v>0</v>
      </c>
      <c r="L145" s="53">
        <f>SUM(L128:L139)</f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27486788.960000001</v>
      </c>
      <c r="K148" s="42">
        <f>K20+K49+K64+K74+K101+K121+K145</f>
        <v>23448688.870000001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1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C99C-9DF5-400C-826A-7F5F63C5ADCE}">
  <sheetPr>
    <tabColor rgb="FFFFC000"/>
    <pageSetUpPr fitToPage="1"/>
  </sheetPr>
  <dimension ref="A1:U167"/>
  <sheetViews>
    <sheetView view="pageBreakPreview" topLeftCell="A102" zoomScale="110" zoomScaleNormal="110" zoomScaleSheetLayoutView="110" workbookViewId="0">
      <pane xSplit="2" topLeftCell="C1" activePane="topRight" state="frozen"/>
      <selection activeCell="B1" sqref="B1"/>
      <selection pane="topRight" activeCell="J114" sqref="J114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9" ht="12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2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16.5" customHeight="1" x14ac:dyDescent="0.25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143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1" t="s">
        <v>72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9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ht="12.75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2.75" customHeight="1" x14ac:dyDescent="0.25">
      <c r="A26" s="74" t="str">
        <f>A4</f>
        <v>Ataskaita 2023 m. sausio 31 d.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2023-01-31,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43463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1" t="s">
        <v>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"/>
    </row>
    <row r="53" spans="1:21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8"/>
    </row>
    <row r="54" spans="1:21" ht="12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8"/>
    </row>
    <row r="55" spans="1:21" ht="12.75" customHeight="1" x14ac:dyDescent="0.25">
      <c r="A55" s="74" t="str">
        <f>+A4</f>
        <v>Ataskaita 2023 m. sausio 31 d.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2023-01-31,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9" t="s">
        <v>100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9"/>
      <c r="U67" s="39"/>
    </row>
    <row r="68" spans="1:21" ht="12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"/>
    </row>
    <row r="69" spans="1:21" ht="12.7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K27</f>
        <v xml:space="preserve">Įvykdyta rangos darbų iki 2023-01-31,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12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9" t="s">
        <v>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9"/>
    </row>
    <row r="78" spans="1:21" ht="12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9"/>
    </row>
    <row r="79" spans="1:21" ht="12.75" customHeigh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139</v>
      </c>
      <c r="K80" s="44" t="str">
        <f>K5</f>
        <v xml:space="preserve">Įvykdyta rangos darbų iki 2023-01-31, Eur </v>
      </c>
      <c r="L80" s="45" t="s">
        <v>34</v>
      </c>
      <c r="M80" s="45" t="s">
        <v>22</v>
      </c>
      <c r="N80" s="45" t="s">
        <v>30</v>
      </c>
      <c r="O80" s="44" t="s">
        <v>137</v>
      </c>
      <c r="P80" s="44" t="s">
        <v>24</v>
      </c>
      <c r="Q80" s="44" t="s">
        <v>25</v>
      </c>
      <c r="R80" s="44" t="s">
        <v>70</v>
      </c>
    </row>
    <row r="81" spans="1:18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168732.37</v>
      </c>
      <c r="K81" s="10">
        <v>157213.70000000001</v>
      </c>
      <c r="L81" s="10">
        <v>7078.5</v>
      </c>
      <c r="M81" s="11"/>
      <c r="N81" s="11"/>
      <c r="O81" s="3"/>
      <c r="P81" s="3"/>
      <c r="Q81" s="7"/>
      <c r="R81" s="32"/>
    </row>
    <row r="82" spans="1:18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</row>
    <row r="83" spans="1:18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</row>
    <row r="84" spans="1:18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</row>
    <row r="85" spans="1:18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</row>
    <row r="86" spans="1:18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/>
      <c r="L86" s="37">
        <v>7018</v>
      </c>
      <c r="M86" s="37"/>
      <c r="N86" s="36"/>
      <c r="O86" s="16"/>
      <c r="P86" s="3"/>
      <c r="Q86" s="7"/>
      <c r="R86" s="32"/>
    </row>
    <row r="87" spans="1:18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</row>
    <row r="88" spans="1:18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</row>
    <row r="89" spans="1:18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</row>
    <row r="90" spans="1:18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</row>
    <row r="91" spans="1:18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</row>
    <row r="92" spans="1:18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48">
        <v>658813.84</v>
      </c>
      <c r="K92" s="37">
        <v>671954.62</v>
      </c>
      <c r="L92" s="37">
        <v>12850.2</v>
      </c>
      <c r="M92" s="37"/>
      <c r="N92" s="36"/>
      <c r="O92" s="16">
        <v>44403</v>
      </c>
      <c r="P92" s="3"/>
      <c r="Q92" s="7"/>
      <c r="R92" s="32"/>
    </row>
    <row r="93" spans="1:18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196370.22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</row>
    <row r="94" spans="1:18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197494.41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</row>
    <row r="95" spans="1:18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</row>
    <row r="96" spans="1:18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/>
      <c r="I97" s="14"/>
      <c r="J97" s="48"/>
      <c r="K97" s="37"/>
      <c r="L97" s="37"/>
      <c r="M97" s="37"/>
      <c r="N97" s="36"/>
      <c r="O97" s="16"/>
      <c r="P97" s="3"/>
      <c r="Q97" s="7"/>
      <c r="R97" s="32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161825.87</v>
      </c>
      <c r="K98" s="37">
        <v>166640.44</v>
      </c>
      <c r="L98" s="37">
        <v>9799.7900000000009</v>
      </c>
      <c r="M98" s="37"/>
      <c r="N98" s="36"/>
      <c r="O98" s="16"/>
      <c r="P98" s="3"/>
      <c r="Q98" s="7"/>
      <c r="R98" s="32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142855.57999999999</v>
      </c>
      <c r="K99" s="37">
        <v>115268.79</v>
      </c>
      <c r="L99" s="37">
        <v>6110.5</v>
      </c>
      <c r="M99" s="37"/>
      <c r="N99" s="36"/>
      <c r="O99" s="16"/>
      <c r="P99" s="3"/>
      <c r="Q99" s="7"/>
      <c r="R99" s="32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6265945.1100000003</v>
      </c>
      <c r="K101" s="12">
        <f>SUM(K81:K100)</f>
        <v>6124854.5399999991</v>
      </c>
      <c r="L101" s="20">
        <f>SUM(L81:L100)</f>
        <v>142571.88000000003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9" t="s">
        <v>136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31"/>
    </row>
    <row r="106" spans="1:21" s="46" customFormat="1" ht="12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31"/>
    </row>
    <row r="107" spans="1:21" s="46" customFormat="1" ht="12.75" customHeigh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139</v>
      </c>
      <c r="K109" s="44" t="str">
        <f>K5</f>
        <v xml:space="preserve">Įvykdyta rangos darbų iki 2023-01-31, Eur </v>
      </c>
      <c r="L109" s="45" t="s">
        <v>34</v>
      </c>
      <c r="M109" s="45" t="s">
        <v>22</v>
      </c>
      <c r="N109" s="45" t="s">
        <v>30</v>
      </c>
      <c r="O109" s="44" t="s">
        <v>137</v>
      </c>
      <c r="P109" s="44" t="s">
        <v>24</v>
      </c>
      <c r="Q109" s="44" t="s">
        <v>25</v>
      </c>
      <c r="R109" s="44" t="s">
        <v>70</v>
      </c>
    </row>
    <row r="110" spans="1:21" s="66" customFormat="1" ht="29.25" customHeight="1" x14ac:dyDescent="0.25">
      <c r="A110" s="51">
        <v>1</v>
      </c>
      <c r="B110" s="61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2" t="s">
        <v>10</v>
      </c>
      <c r="J110" s="63">
        <v>643017.56999999995</v>
      </c>
      <c r="K110" s="59">
        <v>624330.36</v>
      </c>
      <c r="L110" s="59">
        <v>15572.7</v>
      </c>
      <c r="M110" s="64"/>
      <c r="N110" s="64"/>
      <c r="O110" s="65"/>
      <c r="P110" s="65"/>
      <c r="Q110" s="51"/>
      <c r="R110" s="62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2" t="s">
        <v>10</v>
      </c>
      <c r="J111" s="2">
        <v>1179950.8600000001</v>
      </c>
      <c r="K111" s="10"/>
      <c r="L111" s="10"/>
      <c r="M111" s="10"/>
      <c r="N111" s="4"/>
      <c r="O111" s="3"/>
      <c r="P111" s="3"/>
      <c r="Q111" s="7"/>
      <c r="R111" s="32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2" t="s">
        <v>10</v>
      </c>
      <c r="J112" s="48">
        <v>1163999.43</v>
      </c>
      <c r="K112" s="37"/>
      <c r="L112" s="37"/>
      <c r="M112" s="37"/>
      <c r="N112" s="36"/>
      <c r="O112" s="16"/>
      <c r="P112" s="3"/>
      <c r="Q112" s="7"/>
      <c r="R112" s="32"/>
      <c r="T112" s="6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2" t="s">
        <v>10</v>
      </c>
      <c r="J113" s="48">
        <v>767631.26</v>
      </c>
      <c r="K113" s="37">
        <v>309031.58</v>
      </c>
      <c r="L113" s="37">
        <v>12959.1</v>
      </c>
      <c r="M113" s="37"/>
      <c r="N113" s="36"/>
      <c r="O113" s="16"/>
      <c r="P113" s="3"/>
      <c r="Q113" s="7"/>
      <c r="R113" s="32"/>
      <c r="T113" s="6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8">
        <v>1189759.6499999999</v>
      </c>
      <c r="K115" s="37">
        <v>1214193.3899999999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8"/>
      <c r="K116" s="37"/>
      <c r="L116" s="37"/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1254244.75</v>
      </c>
      <c r="K119" s="37">
        <v>1162046.77</v>
      </c>
      <c r="L119" s="37">
        <v>9680</v>
      </c>
      <c r="M119" s="37"/>
      <c r="N119" s="36"/>
      <c r="O119" s="16"/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141</v>
      </c>
      <c r="J120" s="48">
        <v>1274735</v>
      </c>
      <c r="K120" s="37">
        <v>1057902.8899999999</v>
      </c>
      <c r="L120" s="2">
        <v>7865</v>
      </c>
      <c r="M120" s="2"/>
      <c r="N120" s="7"/>
      <c r="O120" s="3"/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7473338.5199999996</v>
      </c>
      <c r="K121" s="12">
        <f>SUM(K110:K120)</f>
        <v>4367504.99</v>
      </c>
      <c r="L121" s="53">
        <f>SUM(L110:L120)</f>
        <v>56845.8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9" t="s">
        <v>142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1"/>
    </row>
    <row r="124" spans="1:21" s="46" customFormat="1" ht="12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31"/>
    </row>
    <row r="125" spans="1:21" s="46" customFormat="1" ht="12.75" customHeigh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135</v>
      </c>
      <c r="G127" s="44" t="s">
        <v>95</v>
      </c>
      <c r="H127" s="44" t="s">
        <v>2</v>
      </c>
      <c r="I127" s="44" t="s">
        <v>19</v>
      </c>
      <c r="J127" s="44" t="s">
        <v>139</v>
      </c>
      <c r="K127" s="44" t="str">
        <f>K5</f>
        <v xml:space="preserve">Įvykdyta rangos darbų iki 2023-01-31, Eur </v>
      </c>
      <c r="L127" s="45" t="s">
        <v>34</v>
      </c>
      <c r="M127" s="45" t="s">
        <v>22</v>
      </c>
      <c r="N127" s="45" t="s">
        <v>30</v>
      </c>
      <c r="O127" s="44" t="s">
        <v>137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8"/>
      <c r="K130" s="37"/>
      <c r="L130" s="37"/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8"/>
      <c r="K131" s="37"/>
      <c r="L131" s="37"/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8"/>
      <c r="K132" s="37"/>
      <c r="L132" s="37"/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8"/>
      <c r="K133" s="37"/>
      <c r="L133" s="37"/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8"/>
      <c r="K134" s="37"/>
      <c r="L134" s="37"/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8"/>
      <c r="K135" s="37"/>
      <c r="L135" s="37"/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8"/>
      <c r="K136" s="37"/>
      <c r="L136" s="37"/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/>
      <c r="L137" s="37"/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8"/>
      <c r="K138" s="37"/>
      <c r="L138" s="37"/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54"/>
      <c r="G139" s="7" t="s">
        <v>20</v>
      </c>
      <c r="H139" s="14" t="s">
        <v>138</v>
      </c>
      <c r="I139" s="14"/>
      <c r="J139" s="48"/>
      <c r="K139" s="37"/>
      <c r="L139" s="37"/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 t="s">
        <v>128</v>
      </c>
      <c r="T141" s="6"/>
      <c r="U141" s="6"/>
    </row>
    <row r="142" spans="1:21" s="46" customFormat="1" ht="29.25" customHeight="1" x14ac:dyDescent="0.25">
      <c r="A142" s="7">
        <v>15</v>
      </c>
      <c r="B142" s="27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2" t="s">
        <v>128</v>
      </c>
      <c r="T142" s="6"/>
      <c r="U142" s="6"/>
    </row>
    <row r="143" spans="1:21" s="46" customFormat="1" ht="29.25" customHeight="1" x14ac:dyDescent="0.25">
      <c r="A143" s="7">
        <v>16</v>
      </c>
      <c r="B143" s="27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2" t="s">
        <v>128</v>
      </c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2" t="s">
        <v>128</v>
      </c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SUM(J128:J139)</f>
        <v>199999.69</v>
      </c>
      <c r="K145" s="60">
        <f>SUM(K128:K139)</f>
        <v>0</v>
      </c>
      <c r="L145" s="53">
        <f>SUM(L128:L139)</f>
        <v>0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27486788.960000001</v>
      </c>
      <c r="K148" s="42">
        <f>K20+K49+K64+K74+K101+K121+K145</f>
        <v>23523678.410000004</v>
      </c>
      <c r="L148" s="42">
        <f>L20+L49+L64+L74+L101+L121+L145</f>
        <v>954356.79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2023-09</vt:lpstr>
      <vt:lpstr>2023-07</vt:lpstr>
      <vt:lpstr>2023-06</vt:lpstr>
      <vt:lpstr>2023-03</vt:lpstr>
      <vt:lpstr>2023-02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Dalia</cp:lastModifiedBy>
  <cp:lastPrinted>2022-10-05T07:21:12Z</cp:lastPrinted>
  <dcterms:created xsi:type="dcterms:W3CDTF">2015-02-03T09:13:26Z</dcterms:created>
  <dcterms:modified xsi:type="dcterms:W3CDTF">2023-11-22T11:43:59Z</dcterms:modified>
</cp:coreProperties>
</file>